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na Peirce\Downloads\"/>
    </mc:Choice>
  </mc:AlternateContent>
  <xr:revisionPtr revIDLastSave="0" documentId="8_{E15B1B1C-AD33-4615-9C78-D0C7BBDE3F6C}" xr6:coauthVersionLast="46" xr6:coauthVersionMax="46" xr10:uidLastSave="{00000000-0000-0000-0000-000000000000}"/>
  <bookViews>
    <workbookView xWindow="-120" yWindow="-120" windowWidth="29040" windowHeight="15840" xr2:uid="{70987DCA-8B60-49BE-9756-57A638A6D2D0}"/>
  </bookViews>
  <sheets>
    <sheet name="Sheet1" sheetId="1" r:id="rId1"/>
  </sheets>
  <definedNames>
    <definedName name="Advances">Sheet1!$O$23</definedName>
    <definedName name="Expenses">Table1[#All]</definedName>
    <definedName name="Projects">Sheet1!$B$36:$B$43</definedName>
    <definedName name="Subtotal">Sheet1!$O$22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32" i="1"/>
  <c r="B31" i="1"/>
  <c r="B30" i="1"/>
  <c r="B28" i="1"/>
  <c r="B24" i="1"/>
  <c r="O11" i="1"/>
  <c r="B33" i="1"/>
  <c r="B29" i="1"/>
  <c r="B25" i="1"/>
  <c r="O8" i="1"/>
  <c r="O9" i="1"/>
  <c r="O10" i="1"/>
  <c r="B26" i="1" s="1"/>
  <c r="O12" i="1"/>
  <c r="O13" i="1"/>
  <c r="O14" i="1"/>
  <c r="O15" i="1"/>
  <c r="O16" i="1"/>
  <c r="O17" i="1"/>
  <c r="O18" i="1"/>
  <c r="E19" i="1"/>
  <c r="F19" i="1"/>
  <c r="G19" i="1"/>
  <c r="H19" i="1"/>
  <c r="I19" i="1"/>
  <c r="J19" i="1"/>
  <c r="K19" i="1"/>
  <c r="L19" i="1"/>
  <c r="M19" i="1"/>
  <c r="N19" i="1"/>
  <c r="P19" i="1"/>
  <c r="D19" i="1"/>
  <c r="B23" i="1" l="1"/>
  <c r="O19" i="1"/>
  <c r="O22" i="1" s="1"/>
  <c r="O25" i="1" s="1"/>
</calcChain>
</file>

<file path=xl/sharedStrings.xml><?xml version="1.0" encoding="utf-8"?>
<sst xmlns="http://schemas.openxmlformats.org/spreadsheetml/2006/main" count="51" uniqueCount="41">
  <si>
    <t>Expense Report</t>
  </si>
  <si>
    <t>Date</t>
  </si>
  <si>
    <t>Project</t>
  </si>
  <si>
    <t>Description</t>
  </si>
  <si>
    <t>Hotel</t>
  </si>
  <si>
    <t>Transport</t>
  </si>
  <si>
    <t>Meals</t>
  </si>
  <si>
    <t>Office Supplies</t>
  </si>
  <si>
    <t>Phone</t>
  </si>
  <si>
    <t>Entertainment</t>
  </si>
  <si>
    <t>Marketing</t>
  </si>
  <si>
    <t>Legal Professional &amp; Fees</t>
  </si>
  <si>
    <t>Equipment, Furniture &amp; Computers</t>
  </si>
  <si>
    <t>Direct Project Materials</t>
  </si>
  <si>
    <t>Total</t>
  </si>
  <si>
    <t>Reconciled</t>
  </si>
  <si>
    <t>Misc.</t>
  </si>
  <si>
    <t>General &amp; Administrative</t>
  </si>
  <si>
    <t>Iron Bird</t>
  </si>
  <si>
    <t>Battery R&amp;D</t>
  </si>
  <si>
    <t>LTA Project</t>
  </si>
  <si>
    <t>ERAU Battery</t>
  </si>
  <si>
    <t>Rotor Test Stand</t>
  </si>
  <si>
    <t>Misc R&amp;D</t>
  </si>
  <si>
    <t>Subtotals</t>
  </si>
  <si>
    <t>Subtotal</t>
  </si>
  <si>
    <t>Advances</t>
  </si>
  <si>
    <t>Category</t>
  </si>
  <si>
    <t>At a Glance</t>
  </si>
  <si>
    <t>Notes:</t>
  </si>
  <si>
    <t>John Doe</t>
  </si>
  <si>
    <t>Date Start:</t>
  </si>
  <si>
    <t>Date Stop:</t>
  </si>
  <si>
    <t>Prepared by:</t>
  </si>
  <si>
    <t>Noise Reduction</t>
  </si>
  <si>
    <t>Gen 3</t>
  </si>
  <si>
    <t>Noise Reduction - IP</t>
  </si>
  <si>
    <t>LTA Expanded Scope Testing</t>
  </si>
  <si>
    <t>Aerospace Battery</t>
  </si>
  <si>
    <t>Controls Drone</t>
  </si>
  <si>
    <t xml:space="preserve">LTA Acoustic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</si>
</sst>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14" fontId="3" fillId="0" borderId="0" xfId="0" applyNumberFormat="1" applyFont="1"/>
    <xf numFmtId="0" fontId="3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5" fillId="0" borderId="6" xfId="0" applyFont="1" applyBorder="1"/>
    <xf numFmtId="44" fontId="3" fillId="0" borderId="0" xfId="1" applyFont="1"/>
    <xf numFmtId="44" fontId="3" fillId="0" borderId="1" xfId="1" applyFont="1" applyBorder="1"/>
    <xf numFmtId="0" fontId="3" fillId="0" borderId="11" xfId="0" applyFont="1" applyBorder="1" applyAlignment="1">
      <alignment horizontal="left" indent="1"/>
    </xf>
    <xf numFmtId="44" fontId="3" fillId="0" borderId="10" xfId="1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4" fontId="3" fillId="2" borderId="10" xfId="1" applyFont="1" applyFill="1" applyBorder="1"/>
    <xf numFmtId="0" fontId="3" fillId="2" borderId="11" xfId="0" applyFont="1" applyFill="1" applyBorder="1" applyAlignment="1">
      <alignment horizontal="left" indent="1"/>
    </xf>
    <xf numFmtId="44" fontId="3" fillId="0" borderId="3" xfId="1" applyFont="1" applyBorder="1"/>
    <xf numFmtId="44" fontId="3" fillId="0" borderId="5" xfId="1" applyFont="1" applyBorder="1"/>
    <xf numFmtId="44" fontId="3" fillId="0" borderId="7" xfId="1" applyFont="1" applyBorder="1"/>
    <xf numFmtId="0" fontId="3" fillId="0" borderId="0" xfId="0" applyFont="1" applyAlignment="1">
      <alignment horizontal="right"/>
    </xf>
    <xf numFmtId="0" fontId="8" fillId="0" borderId="0" xfId="0" applyFont="1"/>
    <xf numFmtId="44" fontId="3" fillId="0" borderId="12" xfId="1" applyFont="1" applyBorder="1"/>
    <xf numFmtId="0" fontId="3" fillId="0" borderId="13" xfId="0" applyFont="1" applyBorder="1" applyAlignment="1">
      <alignment horizontal="left" indent="1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14" xfId="0" applyFont="1" applyBorder="1"/>
    <xf numFmtId="44" fontId="3" fillId="0" borderId="15" xfId="1" applyFont="1" applyBorder="1"/>
  </cellXfs>
  <cellStyles count="2">
    <cellStyle name="Currency" xfId="1" builtinId="4"/>
    <cellStyle name="Normal" xfId="0" builtinId="0"/>
  </cellStyles>
  <dxfs count="18"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D89721-013C-458A-8885-554D58059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0"/>
          <a:ext cx="1047750" cy="1047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07655C-F309-4894-B303-6AEF01C979FC}" name="Table1" displayName="Table1" ref="A7:P18" totalsRowShown="0" headerRowDxfId="17" dataDxfId="16">
  <autoFilter ref="A7:P18" xr:uid="{E04C616B-B8F9-47C9-BA70-4C55AB9D68B2}"/>
  <tableColumns count="16">
    <tableColumn id="1" xr3:uid="{0FBB08B5-3358-4080-8CC2-22C4873DE0CE}" name="Date" dataDxfId="15"/>
    <tableColumn id="2" xr3:uid="{C3A1A382-11E2-4712-A65F-29269231A961}" name="Project" dataDxfId="14"/>
    <tableColumn id="3" xr3:uid="{1A7C5E24-7B09-4A1C-8135-EFD46AF900EE}" name="Description" dataDxfId="13"/>
    <tableColumn id="4" xr3:uid="{51F05323-70A2-4440-ACBB-AFF695FA14DF}" name="Hotel" dataDxfId="12" dataCellStyle="Currency"/>
    <tableColumn id="5" xr3:uid="{C832E674-B734-4A88-BB28-1041CF132728}" name="Transport" dataDxfId="11" dataCellStyle="Currency"/>
    <tableColumn id="6" xr3:uid="{9F44A0A0-F1A8-49ED-8907-6DB3AD986EEB}" name="Meals" dataDxfId="10" dataCellStyle="Currency"/>
    <tableColumn id="7" xr3:uid="{001F776B-855B-4016-A3EC-D07EFC1F8AE8}" name="Office Supplies" dataDxfId="9" dataCellStyle="Currency"/>
    <tableColumn id="8" xr3:uid="{743265C5-D8E3-4820-BB61-0B939919B12E}" name="Phone" dataDxfId="8" dataCellStyle="Currency"/>
    <tableColumn id="9" xr3:uid="{7EAB39E2-DE07-4568-B15B-B30A4641A7DB}" name="Entertainment" dataDxfId="7" dataCellStyle="Currency"/>
    <tableColumn id="10" xr3:uid="{ED4ECE9B-0F53-4CFE-AEB3-F8846F29A87D}" name="Marketing" dataDxfId="6" dataCellStyle="Currency"/>
    <tableColumn id="11" xr3:uid="{7BCE4361-7709-4AF6-8C24-54FD8477B3BD}" name="Legal Professional &amp; Fees" dataDxfId="5" dataCellStyle="Currency"/>
    <tableColumn id="12" xr3:uid="{7E1907B5-D0B0-4E6B-B80B-831DBB9D6671}" name="Equipment, Furniture &amp; Computers" dataDxfId="4" dataCellStyle="Currency"/>
    <tableColumn id="13" xr3:uid="{91F727F3-8BEF-4BC9-807D-149DFAFCE2A4}" name="Direct Project Materials" dataDxfId="3" dataCellStyle="Currency"/>
    <tableColumn id="14" xr3:uid="{7215D6F9-4ACA-444F-B392-A24FCF99C4F5}" name="Misc." dataDxfId="2" dataCellStyle="Currency"/>
    <tableColumn id="15" xr3:uid="{F27ABE14-1971-4C8D-89DD-C8C63F30AA41}" name="Total" dataDxfId="1" dataCellStyle="Currency">
      <calculatedColumnFormula>SUM(Table1[[#This Row],[Hotel]:[Misc.]])</calculatedColumnFormula>
    </tableColumn>
    <tableColumn id="16" xr3:uid="{861243DB-F9A8-4D2D-9442-78494D8FF0E3}" name="Reconciled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1102-7710-4CE3-AF17-29A1F19C527B}">
  <dimension ref="A1:P43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23" sqref="E23"/>
    </sheetView>
  </sheetViews>
  <sheetFormatPr defaultRowHeight="14.25" x14ac:dyDescent="0.2"/>
  <cols>
    <col min="1" max="1" width="12.28515625" style="2" customWidth="1"/>
    <col min="2" max="2" width="24.28515625" style="2" bestFit="1" customWidth="1"/>
    <col min="3" max="3" width="42" style="2" customWidth="1"/>
    <col min="4" max="4" width="11.5703125" style="2" bestFit="1" customWidth="1"/>
    <col min="5" max="5" width="11.5703125" style="2" customWidth="1"/>
    <col min="6" max="6" width="9.140625" style="2"/>
    <col min="7" max="7" width="16.5703125" style="2" customWidth="1"/>
    <col min="8" max="8" width="9.140625" style="2"/>
    <col min="9" max="9" width="16" style="2" customWidth="1"/>
    <col min="10" max="10" width="12.28515625" style="2" customWidth="1"/>
    <col min="11" max="11" width="18.140625" style="2" customWidth="1"/>
    <col min="12" max="12" width="19.5703125" style="2" customWidth="1"/>
    <col min="13" max="13" width="15.7109375" style="2" customWidth="1"/>
    <col min="14" max="14" width="15.28515625" style="2" customWidth="1"/>
    <col min="15" max="15" width="14.7109375" style="2" customWidth="1"/>
    <col min="16" max="16" width="13.85546875" style="2" customWidth="1"/>
    <col min="17" max="16384" width="9.140625" style="2"/>
  </cols>
  <sheetData>
    <row r="1" spans="1:16" ht="25.5" x14ac:dyDescent="0.35">
      <c r="A1" s="1" t="s">
        <v>0</v>
      </c>
    </row>
    <row r="2" spans="1:16" x14ac:dyDescent="0.2">
      <c r="E2" s="2" t="s">
        <v>29</v>
      </c>
    </row>
    <row r="3" spans="1:16" x14ac:dyDescent="0.2">
      <c r="A3" s="2" t="s">
        <v>33</v>
      </c>
      <c r="B3" s="20" t="s">
        <v>30</v>
      </c>
      <c r="E3" s="26"/>
      <c r="F3" s="26"/>
      <c r="G3" s="26"/>
      <c r="H3" s="26"/>
      <c r="I3" s="26"/>
      <c r="J3" s="26"/>
      <c r="K3" s="26"/>
    </row>
    <row r="4" spans="1:16" x14ac:dyDescent="0.2">
      <c r="A4" s="2" t="s">
        <v>31</v>
      </c>
      <c r="B4" s="4">
        <v>44013</v>
      </c>
      <c r="E4" s="26"/>
      <c r="F4" s="26"/>
      <c r="G4" s="26"/>
      <c r="H4" s="26"/>
      <c r="I4" s="26"/>
      <c r="J4" s="26"/>
      <c r="K4" s="26"/>
    </row>
    <row r="5" spans="1:16" x14ac:dyDescent="0.2">
      <c r="A5" s="2" t="s">
        <v>32</v>
      </c>
      <c r="B5" s="4">
        <v>44043</v>
      </c>
      <c r="E5" s="26"/>
      <c r="F5" s="26"/>
      <c r="G5" s="26"/>
      <c r="H5" s="26"/>
      <c r="I5" s="26"/>
      <c r="J5" s="26"/>
      <c r="K5" s="26"/>
    </row>
    <row r="7" spans="1:16" s="3" customFormat="1" ht="60" customHeight="1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16</v>
      </c>
      <c r="O7" s="3" t="s">
        <v>14</v>
      </c>
      <c r="P7" s="3" t="s">
        <v>15</v>
      </c>
    </row>
    <row r="8" spans="1:16" x14ac:dyDescent="0.2">
      <c r="B8" s="2" t="s">
        <v>17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f>SUM(Table1[[#This Row],[Hotel]:[Misc.]])</f>
        <v>0</v>
      </c>
    </row>
    <row r="9" spans="1:16" x14ac:dyDescent="0.2">
      <c r="B9" s="2" t="s">
        <v>17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>
        <f>SUM(Table1[[#This Row],[Hotel]:[Misc.]])</f>
        <v>0</v>
      </c>
    </row>
    <row r="10" spans="1:16" x14ac:dyDescent="0.2">
      <c r="B10" s="2" t="s">
        <v>20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f>SUM(Table1[[#This Row],[Hotel]:[Misc.]])</f>
        <v>0</v>
      </c>
    </row>
    <row r="11" spans="1:16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>SUM(Table1[[#This Row],[Hotel]:[Misc.]])</f>
        <v>0</v>
      </c>
    </row>
    <row r="12" spans="1:16" x14ac:dyDescent="0.2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>SUM(Table1[[#This Row],[Hotel]:[Misc.]])</f>
        <v>0</v>
      </c>
    </row>
    <row r="13" spans="1:16" x14ac:dyDescent="0.2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>SUM(Table1[[#This Row],[Hotel]:[Misc.]])</f>
        <v>0</v>
      </c>
    </row>
    <row r="14" spans="1:16" x14ac:dyDescent="0.2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>SUM(Table1[[#This Row],[Hotel]:[Misc.]])</f>
        <v>0</v>
      </c>
    </row>
    <row r="15" spans="1:16" x14ac:dyDescent="0.2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>SUM(Table1[[#This Row],[Hotel]:[Misc.]])</f>
        <v>0</v>
      </c>
    </row>
    <row r="16" spans="1:16" x14ac:dyDescent="0.2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>SUM(Table1[[#This Row],[Hotel]:[Misc.]])</f>
        <v>0</v>
      </c>
    </row>
    <row r="17" spans="1:16" x14ac:dyDescent="0.2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>SUM(Table1[[#This Row],[Hotel]:[Misc.]])</f>
        <v>0</v>
      </c>
    </row>
    <row r="18" spans="1:16" x14ac:dyDescent="0.2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SUM(Table1[[#This Row],[Hotel]:[Misc.]])</f>
        <v>0</v>
      </c>
    </row>
    <row r="19" spans="1:16" ht="15" thickBot="1" x14ac:dyDescent="0.25">
      <c r="A19" s="5"/>
      <c r="B19" s="5"/>
      <c r="C19" s="5" t="s">
        <v>24</v>
      </c>
      <c r="D19" s="10">
        <f>SUM(Table1[Hotel])</f>
        <v>0</v>
      </c>
      <c r="E19" s="10">
        <f>SUM(Table1[Transport])</f>
        <v>0</v>
      </c>
      <c r="F19" s="10">
        <f>SUM(Table1[Meals])</f>
        <v>0</v>
      </c>
      <c r="G19" s="10">
        <f>SUM(Table1[Office Supplies])</f>
        <v>0</v>
      </c>
      <c r="H19" s="10">
        <f>SUM(Table1[Phone])</f>
        <v>0</v>
      </c>
      <c r="I19" s="10">
        <f>SUM(Table1[Entertainment])</f>
        <v>0</v>
      </c>
      <c r="J19" s="10">
        <f>SUM(Table1[Marketing])</f>
        <v>0</v>
      </c>
      <c r="K19" s="10">
        <f>SUM(Table1[Legal Professional &amp; Fees])</f>
        <v>0</v>
      </c>
      <c r="L19" s="10">
        <f>SUM(Table1[Equipment, Furniture &amp; Computers])</f>
        <v>0</v>
      </c>
      <c r="M19" s="10">
        <f>SUM(Table1[Direct Project Materials])</f>
        <v>0</v>
      </c>
      <c r="N19" s="10">
        <f>SUM(Table1[Misc.])</f>
        <v>0</v>
      </c>
      <c r="O19" s="10">
        <f>SUM(Table1[Total])</f>
        <v>0</v>
      </c>
      <c r="P19" s="5">
        <f>SUM(Table1[Reconciled])</f>
        <v>0</v>
      </c>
    </row>
    <row r="20" spans="1:16" ht="15.75" thickTop="1" thickBot="1" x14ac:dyDescent="0.25"/>
    <row r="21" spans="1:16" ht="18.75" thickBot="1" x14ac:dyDescent="0.3">
      <c r="B21" s="24" t="s">
        <v>28</v>
      </c>
      <c r="C21" s="25"/>
    </row>
    <row r="22" spans="1:16" ht="15" x14ac:dyDescent="0.25">
      <c r="B22" s="13" t="s">
        <v>14</v>
      </c>
      <c r="C22" s="14" t="s">
        <v>27</v>
      </c>
      <c r="N22" s="6" t="s">
        <v>25</v>
      </c>
      <c r="O22" s="17">
        <f>O19</f>
        <v>0</v>
      </c>
    </row>
    <row r="23" spans="1:16" ht="15" x14ac:dyDescent="0.25">
      <c r="B23" s="15">
        <f>SUMIFS(Table1[Total],Table1[Project],"General &amp; Administrative")</f>
        <v>0</v>
      </c>
      <c r="C23" s="16" t="s">
        <v>17</v>
      </c>
      <c r="N23" s="7" t="s">
        <v>26</v>
      </c>
      <c r="O23" s="18">
        <v>0</v>
      </c>
    </row>
    <row r="24" spans="1:16" ht="15" x14ac:dyDescent="0.25">
      <c r="B24" s="15">
        <f>SUMIFS(Table1[Total],Table1[Project],"Gen 3")</f>
        <v>0</v>
      </c>
      <c r="C24" s="16" t="s">
        <v>35</v>
      </c>
      <c r="N24" s="27"/>
      <c r="O24" s="28"/>
    </row>
    <row r="25" spans="1:16" ht="18.75" thickBot="1" x14ac:dyDescent="0.3">
      <c r="B25" s="12">
        <f>SUMIFS(Table1[Total],Table1[Project],"Iron Bird")</f>
        <v>0</v>
      </c>
      <c r="C25" s="11" t="s">
        <v>18</v>
      </c>
      <c r="N25" s="8" t="s">
        <v>14</v>
      </c>
      <c r="O25" s="19">
        <f>Subtotal-Advances</f>
        <v>0</v>
      </c>
    </row>
    <row r="26" spans="1:16" x14ac:dyDescent="0.2">
      <c r="B26" s="12">
        <f>SUMIFS(Table1[Total],Table1[Project],"LTA Project")</f>
        <v>0</v>
      </c>
      <c r="C26" s="11" t="s">
        <v>20</v>
      </c>
    </row>
    <row r="27" spans="1:16" x14ac:dyDescent="0.2">
      <c r="B27" s="12">
        <f>SUMIFS(Table1[Total],Table1[Project],"LTA Acoustic")</f>
        <v>0</v>
      </c>
      <c r="C27" s="11" t="s">
        <v>40</v>
      </c>
    </row>
    <row r="28" spans="1:16" x14ac:dyDescent="0.2">
      <c r="B28" s="15">
        <f>SUMIFS(Table1[Total],Table1[Project],"LTA Expanded Scope Testing")</f>
        <v>0</v>
      </c>
      <c r="C28" s="16" t="s">
        <v>37</v>
      </c>
    </row>
    <row r="29" spans="1:16" x14ac:dyDescent="0.2">
      <c r="B29" s="12">
        <f>SUMIFS(Table1[Total],Table1[Project],"Rotor Test Stand")</f>
        <v>0</v>
      </c>
      <c r="C29" s="11" t="s">
        <v>22</v>
      </c>
    </row>
    <row r="30" spans="1:16" x14ac:dyDescent="0.2">
      <c r="B30" s="12">
        <f>SUMIFS(Table1[Total],Table1[Project],"Noise Reduction - IP")</f>
        <v>0</v>
      </c>
      <c r="C30" s="16" t="s">
        <v>36</v>
      </c>
    </row>
    <row r="31" spans="1:16" x14ac:dyDescent="0.2">
      <c r="B31" s="12">
        <f>SUMIFS(Table1[Total],Table1[Project],"Aerospace Battery")</f>
        <v>0</v>
      </c>
      <c r="C31" s="16" t="s">
        <v>38</v>
      </c>
    </row>
    <row r="32" spans="1:16" x14ac:dyDescent="0.2">
      <c r="B32" s="12">
        <f>SUMIFS(Table1[Total],Table1[Project],"Controls Drone")</f>
        <v>0</v>
      </c>
      <c r="C32" s="16" t="s">
        <v>39</v>
      </c>
    </row>
    <row r="33" spans="2:3" ht="15" thickBot="1" x14ac:dyDescent="0.25">
      <c r="B33" s="22">
        <f>SUMIFS(Table1[Total],Table1[Project],"Misc R&amp;D")</f>
        <v>0</v>
      </c>
      <c r="C33" s="23" t="s">
        <v>23</v>
      </c>
    </row>
    <row r="36" spans="2:3" ht="15" x14ac:dyDescent="0.25">
      <c r="B36" s="21" t="s">
        <v>17</v>
      </c>
    </row>
    <row r="37" spans="2:3" ht="15" x14ac:dyDescent="0.25">
      <c r="B37" s="21" t="s">
        <v>18</v>
      </c>
    </row>
    <row r="38" spans="2:3" ht="15" x14ac:dyDescent="0.25">
      <c r="B38" s="21" t="s">
        <v>19</v>
      </c>
    </row>
    <row r="39" spans="2:3" ht="15" x14ac:dyDescent="0.25">
      <c r="B39" s="21" t="s">
        <v>20</v>
      </c>
    </row>
    <row r="40" spans="2:3" ht="15" x14ac:dyDescent="0.25">
      <c r="B40" s="21" t="s">
        <v>21</v>
      </c>
    </row>
    <row r="41" spans="2:3" ht="15" x14ac:dyDescent="0.25">
      <c r="B41" s="21" t="s">
        <v>22</v>
      </c>
    </row>
    <row r="42" spans="2:3" ht="15" x14ac:dyDescent="0.25">
      <c r="B42" s="21" t="s">
        <v>34</v>
      </c>
    </row>
    <row r="43" spans="2:3" ht="15" x14ac:dyDescent="0.25">
      <c r="B43" s="21" t="s">
        <v>23</v>
      </c>
    </row>
  </sheetData>
  <mergeCells count="2">
    <mergeCell ref="B21:C21"/>
    <mergeCell ref="E3:K5"/>
  </mergeCells>
  <dataValidations count="2">
    <dataValidation type="list" allowBlank="1" showInputMessage="1" showErrorMessage="1" errorTitle="Error" error="You must choose a valid project for this expense." sqref="B8" xr:uid="{073F7EBF-87B6-4C24-967E-ED2F0F086D52}">
      <formula1>Projects</formula1>
    </dataValidation>
    <dataValidation type="list" allowBlank="1" showInputMessage="1" showErrorMessage="1" errorTitle="Error!" error="Please choose a valid project for this expense." sqref="B9:B18" xr:uid="{BDE583E6-FDAB-4116-85BD-0BEAB59E74B3}">
      <formula1>Projects</formula1>
    </dataValidation>
  </dataValidations>
  <pageMargins left="0.7" right="0.7" top="0.75" bottom="0.75" header="0.3" footer="0.3"/>
  <pageSetup orientation="portrait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Advances</vt:lpstr>
      <vt:lpstr>Expenses</vt:lpstr>
      <vt:lpstr>Projects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Rayna Peirce</dc:creator>
  <cp:lastModifiedBy>Rayna Peirce</cp:lastModifiedBy>
  <dcterms:created xsi:type="dcterms:W3CDTF">2020-07-15T15:49:00Z</dcterms:created>
  <dcterms:modified xsi:type="dcterms:W3CDTF">2021-03-16T15:53:52Z</dcterms:modified>
</cp:coreProperties>
</file>